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cal_a.boere2\INetCache\Content.Outlook\N15D4221\"/>
    </mc:Choice>
  </mc:AlternateContent>
  <xr:revisionPtr revIDLastSave="0" documentId="13_ncr:1_{455D7952-49E9-45C1-9E75-F98238165BEA}" xr6:coauthVersionLast="47" xr6:coauthVersionMax="47" xr10:uidLastSave="{00000000-0000-0000-0000-000000000000}"/>
  <bookViews>
    <workbookView xWindow="25245" yWindow="0" windowWidth="26325" windowHeight="19980" xr2:uid="{56437B4A-8DAE-4111-9198-567DC0D692C0}"/>
  </bookViews>
  <sheets>
    <sheet name="2025 CO2-Footprint 1e helft" sheetId="2" r:id="rId1"/>
    <sheet name="2025 CO2-Footprint 2e helft+tt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/>
  <c r="G11" i="1"/>
  <c r="G12" i="1"/>
  <c r="G13" i="1"/>
  <c r="G14" i="1"/>
  <c r="G17" i="1"/>
  <c r="G18" i="1"/>
  <c r="G19" i="1"/>
  <c r="G20" i="1"/>
  <c r="G21" i="1"/>
  <c r="G23" i="1"/>
  <c r="G20" i="2"/>
  <c r="G19" i="2"/>
  <c r="G18" i="2"/>
  <c r="G17" i="2"/>
  <c r="G13" i="2"/>
  <c r="G12" i="2"/>
  <c r="G11" i="2"/>
  <c r="G7" i="2"/>
  <c r="G5" i="2"/>
  <c r="G43" i="1"/>
  <c r="G42" i="1"/>
  <c r="G41" i="1"/>
  <c r="G40" i="1"/>
  <c r="G30" i="1"/>
  <c r="G28" i="1"/>
  <c r="G36" i="1"/>
  <c r="G35" i="1"/>
  <c r="G34" i="1"/>
  <c r="H5" i="1" l="1"/>
  <c r="H7" i="1"/>
  <c r="H11" i="1"/>
  <c r="H12" i="1"/>
  <c r="H13" i="1"/>
  <c r="H17" i="1"/>
  <c r="H18" i="1"/>
  <c r="H19" i="1"/>
  <c r="H20" i="1"/>
  <c r="G14" i="2"/>
  <c r="G21" i="2"/>
  <c r="G37" i="1"/>
  <c r="G44" i="1"/>
  <c r="H21" i="1" l="1"/>
  <c r="H14" i="1"/>
  <c r="G23" i="2"/>
  <c r="G46" i="1"/>
  <c r="H28" i="1" l="1"/>
  <c r="H36" i="1"/>
  <c r="H34" i="1"/>
  <c r="H5" i="2"/>
  <c r="H7" i="2"/>
  <c r="H11" i="2"/>
  <c r="H12" i="2"/>
  <c r="H13" i="2"/>
  <c r="H17" i="2"/>
  <c r="H18" i="2"/>
  <c r="H19" i="2"/>
  <c r="H20" i="2"/>
  <c r="H30" i="1"/>
  <c r="H35" i="1"/>
  <c r="H40" i="1"/>
  <c r="H41" i="1"/>
  <c r="H42" i="1"/>
  <c r="H43" i="1"/>
</calcChain>
</file>

<file path=xl/sharedStrings.xml><?xml version="1.0" encoding="utf-8"?>
<sst xmlns="http://schemas.openxmlformats.org/spreadsheetml/2006/main" count="93" uniqueCount="34">
  <si>
    <t xml:space="preserve"> Scope 1 2025,  1e helft                                                                                                 </t>
  </si>
  <si>
    <t xml:space="preserve"> FOOTPRINT   1e  helft  2025</t>
  </si>
  <si>
    <t>Thema</t>
  </si>
  <si>
    <t>kg CO2 / eenheid</t>
  </si>
  <si>
    <t>CO2 - equivalent</t>
  </si>
  <si>
    <t>%-totale uitstoot</t>
  </si>
  <si>
    <t>Aardgas voor verwarming</t>
  </si>
  <si>
    <t>Warmte</t>
  </si>
  <si>
    <t xml:space="preserve">E10 personenauto (benzine) </t>
  </si>
  <si>
    <t>Brandstof</t>
  </si>
  <si>
    <t>bestaand uit</t>
  </si>
  <si>
    <t>Trucks en machines (diesel)</t>
  </si>
  <si>
    <t>Diesel B7</t>
  </si>
  <si>
    <t>Diesel HVO 100</t>
  </si>
  <si>
    <t>Diesel HVO 20</t>
  </si>
  <si>
    <t>Subtotaal</t>
  </si>
  <si>
    <t>Scope 2 2025,  1e helft</t>
  </si>
  <si>
    <t>Ingekochte elektriciteit</t>
  </si>
  <si>
    <t>Elektriciteit</t>
  </si>
  <si>
    <t>Teruglevering zon</t>
  </si>
  <si>
    <t>Waarborgwind</t>
  </si>
  <si>
    <t>KWH e-laden</t>
  </si>
  <si>
    <t>Totale footprint  1e helft 2025</t>
  </si>
  <si>
    <t xml:space="preserve"> Scope 1 2025,  2e helft                                                                                                 </t>
  </si>
  <si>
    <t xml:space="preserve"> FOOTPRINT   2e  helft  2025</t>
  </si>
  <si>
    <r>
      <t>kg CO</t>
    </r>
    <r>
      <rPr>
        <b/>
        <vertAlign val="subscript"/>
        <sz val="13"/>
        <color theme="1"/>
        <rFont val="Aptos"/>
        <family val="2"/>
      </rPr>
      <t>2</t>
    </r>
    <r>
      <rPr>
        <b/>
        <sz val="13"/>
        <color theme="1"/>
        <rFont val="Aptos"/>
        <family val="2"/>
      </rPr>
      <t xml:space="preserve">  / eenheid</t>
    </r>
  </si>
  <si>
    <r>
      <t>CO</t>
    </r>
    <r>
      <rPr>
        <b/>
        <vertAlign val="subscript"/>
        <sz val="13"/>
        <color theme="1"/>
        <rFont val="Aptos"/>
        <family val="2"/>
      </rPr>
      <t>2</t>
    </r>
    <r>
      <rPr>
        <b/>
        <sz val="13"/>
        <color theme="1"/>
        <rFont val="Aptos"/>
        <family val="2"/>
      </rPr>
      <t xml:space="preserve"> - equivalent</t>
    </r>
  </si>
  <si>
    <t xml:space="preserve">Personenauto's (benzine) </t>
  </si>
  <si>
    <t>Totale footprint  2e helft 2025</t>
  </si>
  <si>
    <t xml:space="preserve"> Scope 2 2025,  2e helft                                                                                                 </t>
  </si>
  <si>
    <t xml:space="preserve"> Scope 1 2025,  volledig jaar</t>
  </si>
  <si>
    <t xml:space="preserve"> FOOTPRINT   geheel   2025</t>
  </si>
  <si>
    <t>Scope 2 2025,  volledig jaar</t>
  </si>
  <si>
    <t>Totale footprint   geheel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</si>
</sst>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\ &quot;ton&quot;"/>
    <numFmt numFmtId="167" formatCode="0\ &quot;ton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2"/>
      <name val="Aptos"/>
      <family val="2"/>
    </font>
    <font>
      <sz val="12"/>
      <color theme="1"/>
      <name val="Aptos"/>
      <family val="2"/>
    </font>
    <font>
      <b/>
      <sz val="13"/>
      <name val="Aptos"/>
      <family val="2"/>
    </font>
    <font>
      <sz val="13"/>
      <color theme="1"/>
      <name val="Aptos"/>
      <family val="2"/>
    </font>
    <font>
      <b/>
      <sz val="20"/>
      <name val="Aptos"/>
      <family val="2"/>
    </font>
    <font>
      <b/>
      <sz val="13"/>
      <color theme="1"/>
      <name val="Aptos"/>
      <family val="2"/>
    </font>
    <font>
      <sz val="13"/>
      <name val="Aptos"/>
      <family val="2"/>
    </font>
    <font>
      <sz val="13"/>
      <color theme="0"/>
      <name val="Aptos"/>
      <family val="2"/>
    </font>
    <font>
      <i/>
      <sz val="13"/>
      <color rgb="FFC00000"/>
      <name val="Aptos"/>
      <family val="2"/>
    </font>
    <font>
      <sz val="12"/>
      <color rgb="FFC00000"/>
      <name val="Aptos"/>
      <family val="2"/>
    </font>
    <font>
      <b/>
      <i/>
      <sz val="13"/>
      <color theme="1"/>
      <name val="Aptos"/>
      <family val="2"/>
    </font>
    <font>
      <sz val="13"/>
      <color rgb="FFC00000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vertAlign val="subscript"/>
      <sz val="13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0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4" borderId="1" xfId="2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vertical="center"/>
    </xf>
    <xf numFmtId="0" fontId="7" fillId="4" borderId="2" xfId="2" applyFont="1" applyFill="1" applyBorder="1" applyAlignment="1">
      <alignment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vertical="center"/>
    </xf>
    <xf numFmtId="1" fontId="3" fillId="4" borderId="3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165" fontId="6" fillId="5" borderId="4" xfId="1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3" fontId="11" fillId="5" borderId="2" xfId="0" applyNumberFormat="1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/>
    </xf>
    <xf numFmtId="165" fontId="6" fillId="5" borderId="3" xfId="1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/>
    </xf>
    <xf numFmtId="165" fontId="6" fillId="6" borderId="3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5" fillId="4" borderId="1" xfId="2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3" fontId="5" fillId="4" borderId="2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9" fontId="16" fillId="7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left" vertical="center"/>
    </xf>
    <xf numFmtId="1" fontId="3" fillId="4" borderId="2" xfId="0" applyNumberFormat="1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left" vertical="center"/>
    </xf>
    <xf numFmtId="1" fontId="3" fillId="4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vertical="center"/>
    </xf>
    <xf numFmtId="165" fontId="6" fillId="6" borderId="4" xfId="1" applyNumberFormat="1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vertical="center"/>
    </xf>
    <xf numFmtId="0" fontId="9" fillId="6" borderId="2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0" fillId="3" borderId="0" xfId="0" applyFill="1"/>
    <xf numFmtId="0" fontId="13" fillId="6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166" fontId="15" fillId="7" borderId="2" xfId="0" applyNumberFormat="1" applyFont="1" applyFill="1" applyBorder="1" applyAlignment="1">
      <alignment horizontal="center" vertical="center"/>
    </xf>
  </cellXfs>
  <cellStyles count="3">
    <cellStyle name="Ongeldig" xfId="2" builtinId="27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B20F-6116-4A8D-B7C0-9E8B969BDCC7}">
  <dimension ref="A1:I24"/>
  <sheetViews>
    <sheetView tabSelected="1" workbookViewId="0"/>
  </sheetViews>
  <sheetFormatPr defaultRowHeight="15" x14ac:dyDescent="0.25"/>
  <cols>
    <col min="2" max="2" width="47.42578125" customWidth="1"/>
    <col min="3" max="3" width="15.7109375" customWidth="1"/>
    <col min="4" max="9" width="20.7109375" customWidth="1"/>
  </cols>
  <sheetData>
    <row r="1" spans="1:9" ht="75" customHeight="1" x14ac:dyDescent="0.25">
      <c r="A1" s="76"/>
      <c r="B1" s="76"/>
      <c r="C1" s="76"/>
      <c r="D1" s="76"/>
      <c r="E1" s="76"/>
      <c r="F1" s="76"/>
      <c r="G1" s="76"/>
      <c r="H1" s="76"/>
      <c r="I1" s="76"/>
    </row>
    <row r="2" spans="1:9" ht="30" customHeight="1" x14ac:dyDescent="0.25">
      <c r="A2" s="2"/>
      <c r="B2" s="3" t="s">
        <v>0</v>
      </c>
      <c r="C2" s="4"/>
      <c r="D2" s="5" t="s">
        <v>1</v>
      </c>
      <c r="E2" s="6"/>
      <c r="F2" s="6"/>
      <c r="G2" s="7"/>
      <c r="H2" s="8"/>
      <c r="I2" s="2"/>
    </row>
    <row r="3" spans="1:9" ht="30" customHeight="1" x14ac:dyDescent="0.25">
      <c r="A3" s="2"/>
      <c r="B3" s="9"/>
      <c r="C3" s="10" t="s">
        <v>2</v>
      </c>
      <c r="D3" s="11"/>
      <c r="E3" s="10"/>
      <c r="F3" s="12" t="s">
        <v>3</v>
      </c>
      <c r="G3" s="12" t="s">
        <v>4</v>
      </c>
      <c r="H3" s="13" t="s">
        <v>5</v>
      </c>
      <c r="I3" s="2"/>
    </row>
    <row r="4" spans="1:9" ht="5.0999999999999996" customHeight="1" x14ac:dyDescent="0.25">
      <c r="A4" s="2"/>
      <c r="B4" s="2"/>
      <c r="C4" s="14"/>
      <c r="D4" s="14"/>
      <c r="E4" s="15"/>
      <c r="F4" s="15"/>
      <c r="G4" s="15"/>
      <c r="H4" s="14"/>
      <c r="I4" s="2"/>
    </row>
    <row r="5" spans="1:9" ht="17.25" x14ac:dyDescent="0.25">
      <c r="A5" s="2"/>
      <c r="B5" s="16" t="s">
        <v>6</v>
      </c>
      <c r="C5" s="75" t="s">
        <v>7</v>
      </c>
      <c r="D5" s="18">
        <v>6732</v>
      </c>
      <c r="E5" s="19"/>
      <c r="F5" s="20">
        <v>2.1339999999999999</v>
      </c>
      <c r="G5" s="21">
        <f>(D5*F5)/1000</f>
        <v>14.366088</v>
      </c>
      <c r="H5" s="22">
        <f>G5/G23</f>
        <v>3.8072790654898213E-3</v>
      </c>
      <c r="I5" s="2"/>
    </row>
    <row r="6" spans="1:9" ht="5.0999999999999996" customHeight="1" x14ac:dyDescent="0.25">
      <c r="A6" s="2"/>
      <c r="B6" s="2"/>
      <c r="C6" s="14"/>
      <c r="D6" s="14"/>
      <c r="E6" s="23"/>
      <c r="F6" s="24"/>
      <c r="G6" s="25"/>
      <c r="H6" s="14"/>
      <c r="I6" s="2"/>
    </row>
    <row r="7" spans="1:9" ht="17.25" x14ac:dyDescent="0.25">
      <c r="A7" s="2"/>
      <c r="B7" s="16" t="s">
        <v>8</v>
      </c>
      <c r="C7" s="75" t="s">
        <v>9</v>
      </c>
      <c r="D7" s="18">
        <v>6863</v>
      </c>
      <c r="E7" s="26"/>
      <c r="F7" s="20">
        <v>2.7970000000000002</v>
      </c>
      <c r="G7" s="21">
        <f>(D7*F7)/1000</f>
        <v>19.195811000000003</v>
      </c>
      <c r="H7" s="22">
        <f>G7/G23</f>
        <v>5.0872450012417608E-3</v>
      </c>
      <c r="I7" s="27"/>
    </row>
    <row r="8" spans="1:9" ht="5.0999999999999996" customHeight="1" x14ac:dyDescent="0.25">
      <c r="A8" s="2"/>
      <c r="B8" s="2"/>
      <c r="C8" s="14"/>
      <c r="D8" s="14"/>
      <c r="E8" s="23"/>
      <c r="F8" s="24"/>
      <c r="G8" s="25"/>
      <c r="H8" s="14"/>
      <c r="I8" s="2"/>
    </row>
    <row r="9" spans="1:9" ht="17.25" x14ac:dyDescent="0.25">
      <c r="A9" s="2"/>
      <c r="B9" s="16"/>
      <c r="C9" s="11"/>
      <c r="D9" s="11"/>
      <c r="E9" s="28" t="s">
        <v>10</v>
      </c>
      <c r="F9" s="17"/>
      <c r="G9" s="29"/>
      <c r="H9" s="30"/>
      <c r="I9" s="27"/>
    </row>
    <row r="10" spans="1:9" ht="17.25" x14ac:dyDescent="0.25">
      <c r="A10" s="2"/>
      <c r="B10" s="16" t="s">
        <v>11</v>
      </c>
      <c r="C10" s="75" t="s">
        <v>9</v>
      </c>
      <c r="D10" s="31">
        <v>1244629</v>
      </c>
      <c r="E10" s="32"/>
      <c r="F10" s="33"/>
      <c r="G10" s="21"/>
      <c r="H10" s="22"/>
      <c r="I10" s="27"/>
    </row>
    <row r="11" spans="1:9" ht="17.25" x14ac:dyDescent="0.25">
      <c r="A11" s="2"/>
      <c r="B11" s="16" t="s">
        <v>12</v>
      </c>
      <c r="C11" s="75" t="s">
        <v>9</v>
      </c>
      <c r="D11" s="34"/>
      <c r="E11" s="31">
        <v>1003149</v>
      </c>
      <c r="F11" s="33">
        <v>3.2509999999999999</v>
      </c>
      <c r="G11" s="21">
        <f>E11/1000*F11</f>
        <v>3261.2373990000001</v>
      </c>
      <c r="H11" s="22">
        <f>G11/G23</f>
        <v>0.86428823746625916</v>
      </c>
      <c r="I11" s="27"/>
    </row>
    <row r="12" spans="1:9" ht="17.25" x14ac:dyDescent="0.25">
      <c r="A12" s="2"/>
      <c r="B12" s="16" t="s">
        <v>13</v>
      </c>
      <c r="C12" s="75" t="s">
        <v>9</v>
      </c>
      <c r="D12" s="34"/>
      <c r="E12" s="31">
        <v>89313</v>
      </c>
      <c r="F12" s="20">
        <v>0.441</v>
      </c>
      <c r="G12" s="21">
        <f>E12/1000*F12</f>
        <v>39.387033000000002</v>
      </c>
      <c r="H12" s="22">
        <f>G12/G23</f>
        <v>1.0438292330706644E-2</v>
      </c>
      <c r="I12" s="35"/>
    </row>
    <row r="13" spans="1:9" ht="17.25" x14ac:dyDescent="0.25">
      <c r="A13" s="2"/>
      <c r="B13" s="16" t="s">
        <v>14</v>
      </c>
      <c r="C13" s="75" t="s">
        <v>9</v>
      </c>
      <c r="D13" s="34"/>
      <c r="E13" s="31">
        <v>152167</v>
      </c>
      <c r="F13" s="20">
        <v>2.8580000000000001</v>
      </c>
      <c r="G13" s="21">
        <f>E13/1000*F13</f>
        <v>434.89328600000005</v>
      </c>
      <c r="H13" s="22">
        <f>G13/G23</f>
        <v>0.11525476549425827</v>
      </c>
      <c r="I13" s="35"/>
    </row>
    <row r="14" spans="1:9" ht="30" customHeight="1" x14ac:dyDescent="0.25">
      <c r="A14" s="2"/>
      <c r="B14" s="77" t="s">
        <v>15</v>
      </c>
      <c r="C14" s="37"/>
      <c r="D14" s="37"/>
      <c r="E14" s="38"/>
      <c r="F14" s="36"/>
      <c r="G14" s="39">
        <f>SUM(G5:G13)</f>
        <v>3769.0796169999999</v>
      </c>
      <c r="H14" s="40">
        <v>0.999</v>
      </c>
      <c r="I14" s="35"/>
    </row>
    <row r="15" spans="1:9" ht="5.0999999999999996" customHeight="1" x14ac:dyDescent="0.25">
      <c r="A15" s="41"/>
      <c r="B15" s="42"/>
      <c r="C15" s="43"/>
      <c r="D15" s="43"/>
      <c r="E15" s="23"/>
      <c r="F15" s="24"/>
      <c r="G15" s="44"/>
      <c r="H15" s="43"/>
      <c r="I15" s="45"/>
    </row>
    <row r="16" spans="1:9" ht="30" customHeight="1" x14ac:dyDescent="0.25">
      <c r="A16" s="41"/>
      <c r="B16" s="46" t="s">
        <v>16</v>
      </c>
      <c r="C16" s="47"/>
      <c r="D16" s="47"/>
      <c r="E16" s="48"/>
      <c r="F16" s="6"/>
      <c r="G16" s="6"/>
      <c r="H16" s="49"/>
      <c r="I16" s="41"/>
    </row>
    <row r="17" spans="1:9" ht="17.25" x14ac:dyDescent="0.25">
      <c r="A17" s="41"/>
      <c r="B17" s="16" t="s">
        <v>17</v>
      </c>
      <c r="C17" s="33" t="s">
        <v>18</v>
      </c>
      <c r="D17" s="18">
        <v>239188</v>
      </c>
      <c r="E17" s="19"/>
      <c r="F17" s="33">
        <v>0.497</v>
      </c>
      <c r="G17" s="50">
        <f>(D17*F17)/1000</f>
        <v>118.876436</v>
      </c>
      <c r="H17" s="22">
        <f>G17/G23</f>
        <v>3.150445452950313E-2</v>
      </c>
      <c r="I17" s="41"/>
    </row>
    <row r="18" spans="1:9" ht="17.25" x14ac:dyDescent="0.25">
      <c r="A18" s="41"/>
      <c r="B18" s="16" t="s">
        <v>19</v>
      </c>
      <c r="C18" s="33" t="s">
        <v>18</v>
      </c>
      <c r="D18" s="18">
        <v>54372</v>
      </c>
      <c r="E18" s="19"/>
      <c r="F18" s="33">
        <v>-0.497</v>
      </c>
      <c r="G18" s="50">
        <f>(D18*F18)/1000</f>
        <v>-27.022883999999998</v>
      </c>
      <c r="H18" s="22">
        <f>G18/G23</f>
        <v>-7.1615641323065707E-3</v>
      </c>
      <c r="I18" s="41"/>
    </row>
    <row r="19" spans="1:9" ht="17.25" x14ac:dyDescent="0.25">
      <c r="A19" s="41"/>
      <c r="B19" s="16" t="s">
        <v>20</v>
      </c>
      <c r="C19" s="33" t="s">
        <v>18</v>
      </c>
      <c r="D19" s="18">
        <v>181616</v>
      </c>
      <c r="E19" s="19"/>
      <c r="F19" s="33">
        <v>-0.497</v>
      </c>
      <c r="G19" s="50">
        <f>(D19*F19)/1000</f>
        <v>-90.263152000000005</v>
      </c>
      <c r="H19" s="22">
        <f>G19/G23</f>
        <v>-2.3921404977800896E-2</v>
      </c>
      <c r="I19" s="41"/>
    </row>
    <row r="20" spans="1:9" ht="17.25" x14ac:dyDescent="0.25">
      <c r="A20" s="41"/>
      <c r="B20" s="16" t="s">
        <v>21</v>
      </c>
      <c r="C20" s="33" t="s">
        <v>18</v>
      </c>
      <c r="D20" s="18">
        <v>5335</v>
      </c>
      <c r="E20" s="19"/>
      <c r="F20" s="33">
        <v>0.497</v>
      </c>
      <c r="G20" s="50">
        <f>(D20*F20)/1000</f>
        <v>2.6514949999999997</v>
      </c>
      <c r="H20" s="22">
        <f>G20/G23</f>
        <v>7.026952226487081E-4</v>
      </c>
      <c r="I20" s="41"/>
    </row>
    <row r="21" spans="1:9" ht="30" customHeight="1" x14ac:dyDescent="0.25">
      <c r="A21" s="41"/>
      <c r="B21" s="77" t="s">
        <v>15</v>
      </c>
      <c r="C21" s="37"/>
      <c r="D21" s="37"/>
      <c r="E21" s="51"/>
      <c r="F21" s="51"/>
      <c r="G21" s="52">
        <f>G17+G18+G19+G20</f>
        <v>4.2418950000000022</v>
      </c>
      <c r="H21" s="40">
        <v>1E-3</v>
      </c>
      <c r="I21" s="41"/>
    </row>
    <row r="22" spans="1:9" ht="5.0999999999999996" customHeight="1" x14ac:dyDescent="0.25">
      <c r="A22" s="41"/>
      <c r="B22" s="42"/>
      <c r="C22" s="53"/>
      <c r="D22" s="53"/>
      <c r="E22" s="54"/>
      <c r="F22" s="54"/>
      <c r="G22" s="55"/>
      <c r="H22" s="56"/>
      <c r="I22" s="41"/>
    </row>
    <row r="23" spans="1:9" ht="39.950000000000003" customHeight="1" x14ac:dyDescent="0.25">
      <c r="A23" s="41"/>
      <c r="B23" s="57" t="s">
        <v>22</v>
      </c>
      <c r="C23" s="59"/>
      <c r="D23" s="58"/>
      <c r="E23" s="58"/>
      <c r="F23" s="58"/>
      <c r="G23" s="79">
        <f>SUM(G14+G21)</f>
        <v>3773.321512</v>
      </c>
      <c r="H23" s="60">
        <v>1</v>
      </c>
      <c r="I23" s="41"/>
    </row>
    <row r="24" spans="1:9" ht="7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837B-1ECB-4BDE-A4BF-589EC03C5053}">
  <dimension ref="A1:I50"/>
  <sheetViews>
    <sheetView workbookViewId="0"/>
  </sheetViews>
  <sheetFormatPr defaultRowHeight="15" x14ac:dyDescent="0.25"/>
  <cols>
    <col min="2" max="2" width="47.42578125" customWidth="1"/>
    <col min="3" max="3" width="15.7109375" customWidth="1"/>
    <col min="4" max="9" width="20.7109375" customWidth="1"/>
  </cols>
  <sheetData>
    <row r="1" spans="1:9" ht="75" customHeight="1" x14ac:dyDescent="0.25">
      <c r="A1" s="76"/>
      <c r="B1" s="76"/>
      <c r="C1" s="76"/>
      <c r="D1" s="76"/>
      <c r="E1" s="76"/>
      <c r="F1" s="76"/>
      <c r="G1" s="76"/>
      <c r="H1" s="76"/>
      <c r="I1" s="76"/>
    </row>
    <row r="2" spans="1:9" ht="30" customHeight="1" x14ac:dyDescent="0.25">
      <c r="A2" s="61"/>
      <c r="B2" s="3" t="s">
        <v>23</v>
      </c>
      <c r="C2" s="62"/>
      <c r="D2" s="5" t="s">
        <v>24</v>
      </c>
      <c r="E2" s="6"/>
      <c r="F2" s="6"/>
      <c r="G2" s="63"/>
      <c r="H2" s="64"/>
      <c r="I2" s="2"/>
    </row>
    <row r="3" spans="1:9" ht="30" customHeight="1" x14ac:dyDescent="0.25">
      <c r="A3" s="1"/>
      <c r="B3" s="9"/>
      <c r="C3" s="10" t="s">
        <v>2</v>
      </c>
      <c r="D3" s="66"/>
      <c r="E3" s="10"/>
      <c r="F3" s="67" t="s">
        <v>25</v>
      </c>
      <c r="G3" s="12" t="s">
        <v>26</v>
      </c>
      <c r="H3" s="68" t="s">
        <v>5</v>
      </c>
      <c r="I3" s="2"/>
    </row>
    <row r="4" spans="1:9" ht="5.0999999999999996" customHeight="1" x14ac:dyDescent="0.25">
      <c r="A4" s="2"/>
      <c r="B4" s="2"/>
      <c r="C4" s="14"/>
      <c r="D4" s="65"/>
      <c r="E4" s="15"/>
      <c r="F4" s="2"/>
      <c r="G4" s="15"/>
      <c r="H4" s="14"/>
      <c r="I4" s="2"/>
    </row>
    <row r="5" spans="1:9" ht="17.25" x14ac:dyDescent="0.25">
      <c r="A5" s="1"/>
      <c r="B5" s="16" t="s">
        <v>6</v>
      </c>
      <c r="C5" s="75" t="s">
        <v>7</v>
      </c>
      <c r="D5" s="18">
        <v>4995</v>
      </c>
      <c r="E5" s="19"/>
      <c r="F5" s="20">
        <v>2.1339999999999999</v>
      </c>
      <c r="G5" s="21">
        <f>(D5*F5)/1000</f>
        <v>10.659330000000001</v>
      </c>
      <c r="H5" s="22">
        <f>G5/G23</f>
        <v>2.6805528245657587E-3</v>
      </c>
      <c r="I5" s="2"/>
    </row>
    <row r="6" spans="1:9" ht="5.0999999999999996" customHeight="1" x14ac:dyDescent="0.25">
      <c r="A6" s="2"/>
      <c r="B6" s="2"/>
      <c r="C6" s="14"/>
      <c r="D6" s="14"/>
      <c r="E6" s="23"/>
      <c r="F6" s="41"/>
      <c r="G6" s="25"/>
      <c r="H6" s="14"/>
      <c r="I6" s="2"/>
    </row>
    <row r="7" spans="1:9" ht="17.25" x14ac:dyDescent="0.25">
      <c r="A7" s="1"/>
      <c r="B7" s="16" t="s">
        <v>27</v>
      </c>
      <c r="C7" s="75" t="s">
        <v>9</v>
      </c>
      <c r="D7" s="18">
        <v>5835</v>
      </c>
      <c r="E7" s="26"/>
      <c r="F7" s="20">
        <v>2.7970000000000002</v>
      </c>
      <c r="G7" s="21">
        <f>(D7*F7)/1000</f>
        <v>16.320495000000001</v>
      </c>
      <c r="H7" s="22">
        <f>G7/G23</f>
        <v>4.1041931313282676E-3</v>
      </c>
      <c r="I7" s="2"/>
    </row>
    <row r="8" spans="1:9" ht="5.0999999999999996" customHeight="1" x14ac:dyDescent="0.25">
      <c r="A8" s="2"/>
      <c r="B8" s="2"/>
      <c r="C8" s="14"/>
      <c r="D8" s="14"/>
      <c r="E8" s="23"/>
      <c r="F8" s="41"/>
      <c r="G8" s="25"/>
      <c r="H8" s="14"/>
      <c r="I8" s="2"/>
    </row>
    <row r="9" spans="1:9" ht="17.25" x14ac:dyDescent="0.25">
      <c r="A9" s="1"/>
      <c r="B9" s="16"/>
      <c r="C9" s="11"/>
      <c r="D9" s="11"/>
      <c r="E9" s="28" t="s">
        <v>10</v>
      </c>
      <c r="F9" s="17"/>
      <c r="G9" s="29"/>
      <c r="H9" s="30"/>
      <c r="I9" s="2"/>
    </row>
    <row r="10" spans="1:9" ht="17.25" x14ac:dyDescent="0.25">
      <c r="A10" s="1"/>
      <c r="B10" s="16" t="s">
        <v>11</v>
      </c>
      <c r="C10" s="75" t="s">
        <v>9</v>
      </c>
      <c r="D10" s="31">
        <v>1236139</v>
      </c>
      <c r="E10" s="32"/>
      <c r="F10" s="33"/>
      <c r="G10" s="69"/>
      <c r="H10" s="30"/>
      <c r="I10" s="2"/>
    </row>
    <row r="11" spans="1:9" ht="17.25" x14ac:dyDescent="0.25">
      <c r="A11" s="1"/>
      <c r="B11" s="16" t="s">
        <v>12</v>
      </c>
      <c r="C11" s="75" t="s">
        <v>9</v>
      </c>
      <c r="D11" s="34"/>
      <c r="E11" s="31">
        <v>1073392</v>
      </c>
      <c r="F11" s="33">
        <v>3.2509999999999999</v>
      </c>
      <c r="G11" s="21">
        <f>E11/1000*F11</f>
        <v>3489.5973920000001</v>
      </c>
      <c r="H11" s="22">
        <f>G11/G23</f>
        <v>0.87754578812391626</v>
      </c>
      <c r="I11" s="2"/>
    </row>
    <row r="12" spans="1:9" ht="17.25" x14ac:dyDescent="0.25">
      <c r="A12" s="70"/>
      <c r="B12" s="16" t="s">
        <v>13</v>
      </c>
      <c r="C12" s="75" t="s">
        <v>9</v>
      </c>
      <c r="D12" s="34"/>
      <c r="E12" s="31">
        <v>4700</v>
      </c>
      <c r="F12" s="20">
        <v>0.441</v>
      </c>
      <c r="G12" s="21">
        <f>E12/1000*F12</f>
        <v>2.0727000000000002</v>
      </c>
      <c r="H12" s="22">
        <f>G12/G23</f>
        <v>5.2123180720340279E-4</v>
      </c>
      <c r="I12" s="2"/>
    </row>
    <row r="13" spans="1:9" ht="17.25" x14ac:dyDescent="0.25">
      <c r="A13" s="70"/>
      <c r="B13" s="16" t="s">
        <v>14</v>
      </c>
      <c r="C13" s="75" t="s">
        <v>9</v>
      </c>
      <c r="D13" s="34"/>
      <c r="E13" s="31">
        <v>158047</v>
      </c>
      <c r="F13" s="20">
        <v>2.8578000000000001</v>
      </c>
      <c r="G13" s="21">
        <f>E13/1000*F13</f>
        <v>451.66671660000003</v>
      </c>
      <c r="H13" s="22">
        <f>G13/G23</f>
        <v>0.1135827948796474</v>
      </c>
      <c r="I13" s="2"/>
    </row>
    <row r="14" spans="1:9" ht="30" customHeight="1" x14ac:dyDescent="0.25">
      <c r="A14" s="70"/>
      <c r="B14" s="77" t="s">
        <v>15</v>
      </c>
      <c r="C14" s="37"/>
      <c r="D14" s="37"/>
      <c r="E14" s="38"/>
      <c r="F14" s="36"/>
      <c r="G14" s="39">
        <f>SUM(G5:G13)</f>
        <v>3970.3166336000004</v>
      </c>
      <c r="H14" s="71">
        <f>SUM(H5:H13)</f>
        <v>0.99843456076666115</v>
      </c>
      <c r="I14" s="2"/>
    </row>
    <row r="15" spans="1:9" ht="5.0999999999999996" customHeight="1" x14ac:dyDescent="0.25">
      <c r="A15" s="72"/>
      <c r="B15" s="42"/>
      <c r="C15" s="43"/>
      <c r="D15" s="43"/>
      <c r="E15" s="23"/>
      <c r="F15" s="24"/>
      <c r="G15" s="44"/>
      <c r="H15" s="43"/>
      <c r="I15" s="41"/>
    </row>
    <row r="16" spans="1:9" ht="30" customHeight="1" x14ac:dyDescent="0.25">
      <c r="A16" s="72"/>
      <c r="B16" s="3" t="s">
        <v>29</v>
      </c>
      <c r="C16" s="47"/>
      <c r="D16" s="47"/>
      <c r="E16" s="48"/>
      <c r="F16" s="6"/>
      <c r="G16" s="6"/>
      <c r="H16" s="49"/>
      <c r="I16" s="41"/>
    </row>
    <row r="17" spans="1:9" ht="17.25" x14ac:dyDescent="0.25">
      <c r="A17" s="72"/>
      <c r="B17" s="16" t="s">
        <v>17</v>
      </c>
      <c r="C17" s="75" t="s">
        <v>18</v>
      </c>
      <c r="D17" s="18">
        <v>254289</v>
      </c>
      <c r="E17" s="19"/>
      <c r="F17" s="33">
        <v>0.497</v>
      </c>
      <c r="G17" s="50">
        <f>(D17*F17)/1000</f>
        <v>126.38163300000001</v>
      </c>
      <c r="H17" s="22">
        <f>G17/G23</f>
        <v>3.1781795226471371E-2</v>
      </c>
      <c r="I17" s="41"/>
    </row>
    <row r="18" spans="1:9" ht="17.25" x14ac:dyDescent="0.25">
      <c r="A18" s="72"/>
      <c r="B18" s="16" t="s">
        <v>19</v>
      </c>
      <c r="C18" s="75" t="s">
        <v>18</v>
      </c>
      <c r="D18" s="18">
        <v>35927.300000000003</v>
      </c>
      <c r="E18" s="19"/>
      <c r="F18" s="33">
        <v>-0.497</v>
      </c>
      <c r="G18" s="50">
        <f>(D18*F18)/1000</f>
        <v>-17.855868099999999</v>
      </c>
      <c r="H18" s="22">
        <f>G18/G23</f>
        <v>-4.4903007666080904E-3</v>
      </c>
      <c r="I18" s="41"/>
    </row>
    <row r="19" spans="1:9" ht="17.25" x14ac:dyDescent="0.25">
      <c r="A19" s="72"/>
      <c r="B19" s="16" t="s">
        <v>20</v>
      </c>
      <c r="C19" s="75" t="s">
        <v>18</v>
      </c>
      <c r="D19" s="18">
        <v>215162</v>
      </c>
      <c r="E19" s="19"/>
      <c r="F19" s="33">
        <v>-0.497</v>
      </c>
      <c r="G19" s="50">
        <f>(D19*F19)/1000</f>
        <v>-106.935514</v>
      </c>
      <c r="H19" s="22">
        <f>G19/G23</f>
        <v>-2.689158644108881E-2</v>
      </c>
      <c r="I19" s="41"/>
    </row>
    <row r="20" spans="1:9" ht="17.25" x14ac:dyDescent="0.25">
      <c r="A20" s="72"/>
      <c r="B20" s="16" t="s">
        <v>21</v>
      </c>
      <c r="C20" s="75" t="s">
        <v>18</v>
      </c>
      <c r="D20" s="18">
        <v>9325.52</v>
      </c>
      <c r="E20" s="19"/>
      <c r="F20" s="33">
        <v>0.497</v>
      </c>
      <c r="G20" s="50">
        <f>(D20*F20)/1000</f>
        <v>4.6347834400000005</v>
      </c>
      <c r="H20" s="22">
        <f>G20/G23</f>
        <v>1.1655312145643867E-3</v>
      </c>
      <c r="I20" s="41"/>
    </row>
    <row r="21" spans="1:9" ht="30" customHeight="1" x14ac:dyDescent="0.25">
      <c r="A21" s="72"/>
      <c r="B21" s="77" t="s">
        <v>15</v>
      </c>
      <c r="C21" s="37"/>
      <c r="D21" s="73"/>
      <c r="E21" s="51"/>
      <c r="F21" s="51"/>
      <c r="G21" s="52">
        <f>G17+G18+G19+G20</f>
        <v>6.2250343400000157</v>
      </c>
      <c r="H21" s="71">
        <f>SUM(H17:H20)</f>
        <v>1.5654392333388557E-3</v>
      </c>
      <c r="I21" s="41"/>
    </row>
    <row r="22" spans="1:9" ht="5.0999999999999996" customHeight="1" x14ac:dyDescent="0.25">
      <c r="A22" s="72"/>
      <c r="B22" s="42"/>
      <c r="C22" s="53"/>
      <c r="D22" s="74"/>
      <c r="E22" s="54"/>
      <c r="F22" s="54"/>
      <c r="G22" s="55"/>
      <c r="H22" s="56"/>
      <c r="I22" s="41"/>
    </row>
    <row r="23" spans="1:9" ht="39.950000000000003" customHeight="1" x14ac:dyDescent="0.25">
      <c r="A23" s="72"/>
      <c r="B23" s="57" t="s">
        <v>28</v>
      </c>
      <c r="C23" s="59"/>
      <c r="D23" s="59"/>
      <c r="E23" s="58"/>
      <c r="F23" s="58"/>
      <c r="G23" s="79">
        <f>SUM(G14+G21)</f>
        <v>3976.5416679400005</v>
      </c>
      <c r="H23" s="60">
        <v>1</v>
      </c>
      <c r="I23" s="41"/>
    </row>
    <row r="24" spans="1:9" ht="7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</row>
    <row r="25" spans="1:9" ht="30" customHeight="1" x14ac:dyDescent="0.25">
      <c r="A25" s="76"/>
      <c r="B25" s="3" t="s">
        <v>30</v>
      </c>
      <c r="C25" s="4"/>
      <c r="D25" s="5" t="s">
        <v>31</v>
      </c>
      <c r="E25" s="6"/>
      <c r="F25" s="6"/>
      <c r="G25" s="7"/>
      <c r="H25" s="8"/>
      <c r="I25" s="76"/>
    </row>
    <row r="26" spans="1:9" ht="30" customHeight="1" x14ac:dyDescent="0.25">
      <c r="A26" s="76"/>
      <c r="B26" s="9"/>
      <c r="C26" s="78" t="s">
        <v>2</v>
      </c>
      <c r="D26" s="11"/>
      <c r="E26" s="10"/>
      <c r="F26" s="12" t="s">
        <v>3</v>
      </c>
      <c r="G26" s="12" t="s">
        <v>4</v>
      </c>
      <c r="H26" s="13" t="s">
        <v>5</v>
      </c>
      <c r="I26" s="76"/>
    </row>
    <row r="27" spans="1:9" ht="5.0999999999999996" customHeight="1" x14ac:dyDescent="0.25">
      <c r="A27" s="76"/>
      <c r="B27" s="2"/>
      <c r="C27" s="14"/>
      <c r="D27" s="14"/>
      <c r="E27" s="15"/>
      <c r="F27" s="15"/>
      <c r="G27" s="15"/>
      <c r="H27" s="14"/>
      <c r="I27" s="76"/>
    </row>
    <row r="28" spans="1:9" ht="17.25" x14ac:dyDescent="0.25">
      <c r="A28" s="76"/>
      <c r="B28" s="16" t="s">
        <v>6</v>
      </c>
      <c r="C28" s="33" t="s">
        <v>7</v>
      </c>
      <c r="D28" s="18">
        <v>11727</v>
      </c>
      <c r="E28" s="19"/>
      <c r="F28" s="20">
        <v>2.1339999999999999</v>
      </c>
      <c r="G28" s="21">
        <f>(D28*F28)/1000</f>
        <v>25.025417999999998</v>
      </c>
      <c r="H28" s="22">
        <f>G28/G46</f>
        <v>3.2291298693006825E-3</v>
      </c>
      <c r="I28" s="76"/>
    </row>
    <row r="29" spans="1:9" ht="5.0999999999999996" customHeight="1" x14ac:dyDescent="0.25">
      <c r="A29" s="76"/>
      <c r="B29" s="2"/>
      <c r="C29" s="14"/>
      <c r="D29" s="14"/>
      <c r="E29" s="23"/>
      <c r="F29" s="24"/>
      <c r="G29" s="25"/>
      <c r="H29" s="14"/>
      <c r="I29" s="76"/>
    </row>
    <row r="30" spans="1:9" ht="17.25" x14ac:dyDescent="0.25">
      <c r="A30" s="76"/>
      <c r="B30" s="16" t="s">
        <v>8</v>
      </c>
      <c r="C30" s="33" t="s">
        <v>9</v>
      </c>
      <c r="D30" s="18">
        <v>12698</v>
      </c>
      <c r="E30" s="26"/>
      <c r="F30" s="20">
        <v>2.7970000000000002</v>
      </c>
      <c r="G30" s="21">
        <f>(D30*F30)/1000</f>
        <v>35.516306000000007</v>
      </c>
      <c r="H30" s="22">
        <f>G30/G46</f>
        <v>4.5828111463242322E-3</v>
      </c>
      <c r="I30" s="76"/>
    </row>
    <row r="31" spans="1:9" ht="5.0999999999999996" customHeight="1" x14ac:dyDescent="0.25">
      <c r="A31" s="76"/>
      <c r="B31" s="2"/>
      <c r="C31" s="14"/>
      <c r="D31" s="14"/>
      <c r="E31" s="23"/>
      <c r="F31" s="24"/>
      <c r="G31" s="25"/>
      <c r="H31" s="14"/>
      <c r="I31" s="76"/>
    </row>
    <row r="32" spans="1:9" ht="17.25" x14ac:dyDescent="0.25">
      <c r="A32" s="76"/>
      <c r="B32" s="16"/>
      <c r="C32" s="11"/>
      <c r="D32" s="11"/>
      <c r="E32" s="28" t="s">
        <v>10</v>
      </c>
      <c r="F32" s="17"/>
      <c r="G32" s="29"/>
      <c r="H32" s="30"/>
      <c r="I32" s="76"/>
    </row>
    <row r="33" spans="1:9" ht="17.25" x14ac:dyDescent="0.25">
      <c r="A33" s="76"/>
      <c r="B33" s="16" t="s">
        <v>11</v>
      </c>
      <c r="C33" s="33" t="s">
        <v>9</v>
      </c>
      <c r="D33" s="31">
        <v>2480768</v>
      </c>
      <c r="E33" s="32"/>
      <c r="F33" s="33"/>
      <c r="G33" s="21"/>
      <c r="H33" s="22"/>
      <c r="I33" s="76"/>
    </row>
    <row r="34" spans="1:9" ht="17.25" x14ac:dyDescent="0.25">
      <c r="A34" s="76"/>
      <c r="B34" s="16" t="s">
        <v>12</v>
      </c>
      <c r="C34" s="33" t="s">
        <v>9</v>
      </c>
      <c r="D34" s="34"/>
      <c r="E34" s="31">
        <v>2076541</v>
      </c>
      <c r="F34" s="33">
        <v>3.2509999999999999</v>
      </c>
      <c r="G34" s="21">
        <f>E34/1000*F34</f>
        <v>6750.8347910000002</v>
      </c>
      <c r="H34" s="22">
        <f>G34/G46</f>
        <v>0.87108723883582417</v>
      </c>
      <c r="I34" s="76"/>
    </row>
    <row r="35" spans="1:9" ht="17.25" x14ac:dyDescent="0.25">
      <c r="A35" s="76"/>
      <c r="B35" s="16" t="s">
        <v>13</v>
      </c>
      <c r="C35" s="33" t="s">
        <v>9</v>
      </c>
      <c r="D35" s="34"/>
      <c r="E35" s="31">
        <v>94013</v>
      </c>
      <c r="F35" s="20">
        <v>0.441</v>
      </c>
      <c r="G35" s="21">
        <f>E35/1000*F35</f>
        <v>41.459733</v>
      </c>
      <c r="H35" s="22">
        <f>G35/G46</f>
        <v>5.3497153255754291E-3</v>
      </c>
      <c r="I35" s="76"/>
    </row>
    <row r="36" spans="1:9" ht="17.25" x14ac:dyDescent="0.25">
      <c r="A36" s="76"/>
      <c r="B36" s="16" t="s">
        <v>14</v>
      </c>
      <c r="C36" s="33" t="s">
        <v>9</v>
      </c>
      <c r="D36" s="34"/>
      <c r="E36" s="31">
        <v>310214</v>
      </c>
      <c r="F36" s="20">
        <v>2.8580000000000001</v>
      </c>
      <c r="G36" s="21">
        <f>E36/1000*F36</f>
        <v>886.59161200000005</v>
      </c>
      <c r="H36" s="22">
        <f>G36/G46</f>
        <v>0.11440046500644432</v>
      </c>
      <c r="I36" s="76"/>
    </row>
    <row r="37" spans="1:9" ht="30" customHeight="1" x14ac:dyDescent="0.25">
      <c r="A37" s="76"/>
      <c r="B37" s="77" t="s">
        <v>15</v>
      </c>
      <c r="C37" s="37"/>
      <c r="D37" s="37"/>
      <c r="E37" s="38"/>
      <c r="F37" s="36"/>
      <c r="G37" s="39">
        <f>SUM(G28:G36)</f>
        <v>7739.4278599999998</v>
      </c>
      <c r="H37" s="40">
        <v>0.999</v>
      </c>
      <c r="I37" s="76"/>
    </row>
    <row r="38" spans="1:9" ht="5.0999999999999996" customHeight="1" x14ac:dyDescent="0.25">
      <c r="A38" s="76"/>
      <c r="B38" s="42"/>
      <c r="C38" s="43"/>
      <c r="D38" s="43"/>
      <c r="E38" s="23"/>
      <c r="F38" s="24"/>
      <c r="G38" s="44"/>
      <c r="H38" s="43"/>
      <c r="I38" s="76"/>
    </row>
    <row r="39" spans="1:9" ht="30" customHeight="1" x14ac:dyDescent="0.25">
      <c r="A39" s="76"/>
      <c r="B39" s="46" t="s">
        <v>32</v>
      </c>
      <c r="C39" s="47"/>
      <c r="D39" s="47"/>
      <c r="E39" s="48"/>
      <c r="F39" s="6"/>
      <c r="G39" s="6"/>
      <c r="H39" s="49"/>
      <c r="I39" s="76"/>
    </row>
    <row r="40" spans="1:9" ht="17.25" x14ac:dyDescent="0.25">
      <c r="A40" s="76"/>
      <c r="B40" s="16" t="s">
        <v>17</v>
      </c>
      <c r="C40" s="33" t="s">
        <v>18</v>
      </c>
      <c r="D40" s="18">
        <v>493477</v>
      </c>
      <c r="E40" s="19"/>
      <c r="F40" s="33">
        <v>0.497</v>
      </c>
      <c r="G40" s="50">
        <f>(D40*F40)/1000</f>
        <v>245.25806899999998</v>
      </c>
      <c r="H40" s="22">
        <f>G40/G46</f>
        <v>3.1646630489644882E-2</v>
      </c>
      <c r="I40" s="76"/>
    </row>
    <row r="41" spans="1:9" ht="17.25" x14ac:dyDescent="0.25">
      <c r="A41" s="76"/>
      <c r="B41" s="16" t="s">
        <v>19</v>
      </c>
      <c r="C41" s="33" t="s">
        <v>18</v>
      </c>
      <c r="D41" s="18">
        <v>90299</v>
      </c>
      <c r="E41" s="19"/>
      <c r="F41" s="33">
        <v>-0.497</v>
      </c>
      <c r="G41" s="50">
        <f>(D41*F41)/1000</f>
        <v>-44.878603000000005</v>
      </c>
      <c r="H41" s="22">
        <f>G41/G46</f>
        <v>-5.7908658085066653E-3</v>
      </c>
      <c r="I41" s="76"/>
    </row>
    <row r="42" spans="1:9" ht="17.25" x14ac:dyDescent="0.25">
      <c r="A42" s="76"/>
      <c r="B42" s="16" t="s">
        <v>20</v>
      </c>
      <c r="C42" s="33" t="s">
        <v>18</v>
      </c>
      <c r="D42" s="18">
        <v>396778</v>
      </c>
      <c r="E42" s="19"/>
      <c r="F42" s="33">
        <v>-0.497</v>
      </c>
      <c r="G42" s="50">
        <f>(D42*F42)/1000</f>
        <v>-197.198666</v>
      </c>
      <c r="H42" s="22">
        <f>G42/G46</f>
        <v>-2.5445333323377416E-2</v>
      </c>
      <c r="I42" s="76"/>
    </row>
    <row r="43" spans="1:9" ht="17.25" x14ac:dyDescent="0.25">
      <c r="A43" s="76"/>
      <c r="B43" s="16" t="s">
        <v>21</v>
      </c>
      <c r="C43" s="33" t="s">
        <v>18</v>
      </c>
      <c r="D43" s="18">
        <v>14661</v>
      </c>
      <c r="E43" s="19"/>
      <c r="F43" s="33">
        <v>0.497</v>
      </c>
      <c r="G43" s="50">
        <f>(D43*F43)/1000</f>
        <v>7.2865169999999999</v>
      </c>
      <c r="H43" s="22">
        <f>G43/G46</f>
        <v>9.4020845877048698E-4</v>
      </c>
      <c r="I43" s="76"/>
    </row>
    <row r="44" spans="1:9" ht="30" customHeight="1" x14ac:dyDescent="0.25">
      <c r="A44" s="76"/>
      <c r="B44" s="77" t="s">
        <v>15</v>
      </c>
      <c r="C44" s="37"/>
      <c r="D44" s="37"/>
      <c r="E44" s="51"/>
      <c r="F44" s="51"/>
      <c r="G44" s="52">
        <f>G40+G41+G42+G43</f>
        <v>10.467316999999976</v>
      </c>
      <c r="H44" s="40">
        <v>1E-3</v>
      </c>
      <c r="I44" s="76"/>
    </row>
    <row r="45" spans="1:9" ht="5.0999999999999996" customHeight="1" x14ac:dyDescent="0.25">
      <c r="A45" s="76"/>
      <c r="B45" s="42"/>
      <c r="C45" s="53"/>
      <c r="D45" s="53"/>
      <c r="E45" s="54"/>
      <c r="F45" s="54"/>
      <c r="G45" s="55"/>
      <c r="H45" s="56"/>
      <c r="I45" s="76"/>
    </row>
    <row r="46" spans="1:9" ht="39.950000000000003" customHeight="1" x14ac:dyDescent="0.25">
      <c r="A46" s="76"/>
      <c r="B46" s="57" t="s">
        <v>33</v>
      </c>
      <c r="C46" s="59"/>
      <c r="D46" s="58"/>
      <c r="E46" s="58"/>
      <c r="F46" s="58"/>
      <c r="G46" s="79">
        <f>SUM(G37+G44)</f>
        <v>7749.8951769999994</v>
      </c>
      <c r="H46" s="60">
        <v>1</v>
      </c>
      <c r="I46" s="76"/>
    </row>
    <row r="47" spans="1:9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9" x14ac:dyDescent="0.25">
      <c r="A48" s="76"/>
      <c r="B48" s="76"/>
      <c r="C48" s="76"/>
      <c r="D48" s="76"/>
      <c r="E48" s="76"/>
      <c r="F48" s="76"/>
      <c r="G48" s="76"/>
      <c r="H48" s="76"/>
      <c r="I48" s="76"/>
    </row>
    <row r="49" spans="1:9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x14ac:dyDescent="0.25">
      <c r="A50" s="76"/>
      <c r="B50" s="76"/>
      <c r="C50" s="76"/>
      <c r="D50" s="76"/>
      <c r="E50" s="76"/>
      <c r="F50" s="76"/>
      <c r="G50" s="76"/>
      <c r="H50" s="76"/>
      <c r="I5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 CO2-Footprint 1e helft</vt:lpstr>
      <vt:lpstr>2025 CO2-Footprint 2e helft+ttl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Boere</dc:creator>
  <cp:lastModifiedBy>Arjan Boere</cp:lastModifiedBy>
  <dcterms:created xsi:type="dcterms:W3CDTF">2026-03-16T12:49:55Z</dcterms:created>
  <dcterms:modified xsi:type="dcterms:W3CDTF">2026-03-17T09:41:50Z</dcterms:modified>
</cp:coreProperties>
</file>